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0" yWindow="0" windowWidth="27945" windowHeight="12255"/>
  </bookViews>
  <sheets>
    <sheet name="供电及设备二次配电" sheetId="1" r:id="rId1"/>
  </sheets>
  <calcPr calcId="114210"/>
</workbook>
</file>

<file path=xl/calcChain.xml><?xml version="1.0" encoding="utf-8"?>
<calcChain xmlns="http://schemas.openxmlformats.org/spreadsheetml/2006/main">
  <c r="J19" i="1"/>
  <c r="I19"/>
  <c r="J18"/>
  <c r="I18"/>
  <c r="J17"/>
  <c r="I17"/>
  <c r="I16"/>
  <c r="J15"/>
  <c r="I15"/>
  <c r="I14"/>
  <c r="J13"/>
  <c r="I13"/>
  <c r="K12"/>
  <c r="J12"/>
  <c r="I12"/>
  <c r="J11"/>
  <c r="I11"/>
  <c r="L10"/>
  <c r="K10"/>
  <c r="J10"/>
  <c r="I10"/>
  <c r="J9"/>
  <c r="I9"/>
  <c r="J8"/>
  <c r="I8"/>
  <c r="J7"/>
  <c r="I7"/>
  <c r="J5"/>
  <c r="I5"/>
  <c r="J4"/>
  <c r="I4"/>
</calcChain>
</file>

<file path=xl/sharedStrings.xml><?xml version="1.0" encoding="utf-8"?>
<sst xmlns="http://schemas.openxmlformats.org/spreadsheetml/2006/main" count="86" uniqueCount="48">
  <si>
    <t>拟处置资产清单</t>
  </si>
  <si>
    <t>序号</t>
  </si>
  <si>
    <t>品名</t>
  </si>
  <si>
    <t>规格型号</t>
  </si>
  <si>
    <t>生产厂家</t>
  </si>
  <si>
    <t>单位</t>
  </si>
  <si>
    <t>数量</t>
  </si>
  <si>
    <t>购置时间</t>
  </si>
  <si>
    <t>备注</t>
  </si>
  <si>
    <t>示例图片</t>
  </si>
  <si>
    <t>电力变压器</t>
  </si>
  <si>
    <t>S9-M800/10</t>
  </si>
  <si>
    <t>合肥通用变压器厂</t>
  </si>
  <si>
    <t>台</t>
  </si>
  <si>
    <t>厂内变压器房</t>
  </si>
  <si>
    <t>变压器</t>
  </si>
  <si>
    <t>400型</t>
  </si>
  <si>
    <t>西药车间原配电房</t>
  </si>
  <si>
    <t>交流金属高压开关设备</t>
  </si>
  <si>
    <t>KZN1-10</t>
  </si>
  <si>
    <t>巢湖市电控设备制造有限公司</t>
  </si>
  <si>
    <t>组</t>
  </si>
  <si>
    <t>高压配电房，共五组（计量PT柜*1，出线柜*2，总柜*1）</t>
  </si>
  <si>
    <t>交流低压开关设备</t>
  </si>
  <si>
    <t>安徽省巢湖市电气控制设备厂</t>
  </si>
  <si>
    <t>低压配电房</t>
  </si>
  <si>
    <t>交流低压配电柜</t>
  </si>
  <si>
    <t>只</t>
  </si>
  <si>
    <t>锅炉房控制室配电房</t>
  </si>
  <si>
    <t>前处理车间</t>
  </si>
  <si>
    <t>制粒</t>
  </si>
  <si>
    <t>制剂楼一楼</t>
  </si>
  <si>
    <t>制剂楼二楼</t>
  </si>
  <si>
    <t>西药车间</t>
  </si>
  <si>
    <t>西药头孢车间一楼</t>
  </si>
  <si>
    <t>西药头孢车间二楼</t>
  </si>
  <si>
    <t>阿莫西林车间二楼</t>
  </si>
  <si>
    <t>杭州电器开关厂</t>
  </si>
  <si>
    <t>化验室配电房</t>
  </si>
  <si>
    <t>动力配电箱</t>
  </si>
  <si>
    <t>XL-21</t>
  </si>
  <si>
    <t>巢湖市电器控制设备厂</t>
  </si>
  <si>
    <t>头孢车间二楼</t>
  </si>
  <si>
    <t>实地查看</t>
    <phoneticPr fontId="8" type="noConversion"/>
  </si>
  <si>
    <t>№006公告附件1：</t>
    <phoneticPr fontId="8" type="noConversion"/>
  </si>
  <si>
    <t>实地查看</t>
    <phoneticPr fontId="8" type="noConversion"/>
  </si>
  <si>
    <t>外线以放王变111线下装头到变压器房、高压配电房-低压配电房（含全厂各车间配电房、含暖通空调系统配电柜）），低压配电房到各设备端二次配电，具体规格、品牌、长度等均以投标人自行实地勘测为准。</t>
    <phoneticPr fontId="8" type="noConversion"/>
  </si>
  <si>
    <t>厂区供电线缆（外围及二次配电）</t>
    <phoneticPr fontId="8" type="noConversion"/>
  </si>
</sst>
</file>

<file path=xl/styles.xml><?xml version="1.0" encoding="utf-8"?>
<styleSheet xmlns="http://schemas.openxmlformats.org/spreadsheetml/2006/main">
  <numFmts count="2">
    <numFmt numFmtId="176" formatCode="0.00_ "/>
    <numFmt numFmtId="177" formatCode="0.00_);[Red]\(0.00\)"/>
  </numFmts>
  <fonts count="9">
    <font>
      <sz val="11"/>
      <color theme="1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</font>
    <font>
      <b/>
      <sz val="14"/>
      <name val="仿宋"/>
      <family val="3"/>
      <charset val="134"/>
    </font>
    <font>
      <b/>
      <sz val="18"/>
      <name val="宋体"/>
      <charset val="134"/>
    </font>
    <font>
      <sz val="12"/>
      <name val="等线"/>
      <charset val="134"/>
    </font>
    <font>
      <sz val="12"/>
      <name val="宋体"/>
      <charset val="134"/>
    </font>
    <font>
      <b/>
      <sz val="12"/>
      <name val="宋体"/>
      <charset val="134"/>
    </font>
    <font>
      <sz val="9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>
      <alignment vertical="center"/>
    </xf>
    <xf numFmtId="0" fontId="5" fillId="0" borderId="1" xfId="0" applyFont="1" applyFill="1" applyBorder="1" applyAlignment="1">
      <alignment horizontal="left" vertical="center"/>
    </xf>
    <xf numFmtId="177" fontId="5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>
      <alignment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/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>
      <alignment vertical="center"/>
    </xf>
    <xf numFmtId="0" fontId="7" fillId="0" borderId="1" xfId="0" applyFont="1" applyFill="1" applyBorder="1" applyAlignment="1"/>
    <xf numFmtId="0" fontId="7" fillId="0" borderId="1" xfId="0" applyFont="1" applyFill="1" applyBorder="1">
      <alignment vertical="center"/>
    </xf>
    <xf numFmtId="0" fontId="7" fillId="0" borderId="1" xfId="0" applyFont="1" applyFill="1" applyBorder="1" applyAlignment="1">
      <alignment vertical="center"/>
    </xf>
    <xf numFmtId="0" fontId="6" fillId="0" borderId="0" xfId="0" applyFont="1" applyFill="1">
      <alignment vertical="center"/>
    </xf>
    <xf numFmtId="0" fontId="6" fillId="0" borderId="1" xfId="0" applyNumberFormat="1" applyFont="1" applyFill="1" applyBorder="1" applyAlignment="1" applyProtection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L20"/>
  <sheetViews>
    <sheetView tabSelected="1" workbookViewId="0">
      <selection activeCell="J20" sqref="J20"/>
    </sheetView>
  </sheetViews>
  <sheetFormatPr defaultRowHeight="13.5"/>
  <cols>
    <col min="1" max="1" width="8.125" style="1" customWidth="1"/>
    <col min="2" max="2" width="18.375" style="3" customWidth="1"/>
    <col min="3" max="3" width="13" style="4" customWidth="1"/>
    <col min="4" max="4" width="27" style="3" customWidth="1"/>
    <col min="5" max="5" width="6.25" style="4" customWidth="1"/>
    <col min="6" max="6" width="6.5" style="4" customWidth="1"/>
    <col min="7" max="7" width="13" style="4" customWidth="1"/>
    <col min="8" max="8" width="31.125" style="3" customWidth="1"/>
    <col min="9" max="9" width="9" style="4"/>
    <col min="10" max="10" width="15.875" style="4" customWidth="1"/>
    <col min="11" max="16384" width="9" style="4"/>
  </cols>
  <sheetData>
    <row r="1" spans="1:12" ht="37.5" customHeight="1">
      <c r="A1" s="29" t="s">
        <v>44</v>
      </c>
      <c r="B1" s="29"/>
      <c r="C1" s="29"/>
    </row>
    <row r="2" spans="1:12" ht="27" customHeight="1">
      <c r="B2" s="30" t="s">
        <v>0</v>
      </c>
      <c r="C2" s="30"/>
      <c r="D2" s="30"/>
      <c r="E2" s="30"/>
      <c r="F2" s="30"/>
      <c r="G2" s="30"/>
      <c r="H2" s="30"/>
    </row>
    <row r="3" spans="1:12" s="1" customFormat="1" ht="27.95" customHeight="1">
      <c r="A3" s="5" t="s">
        <v>1</v>
      </c>
      <c r="B3" s="6" t="s">
        <v>2</v>
      </c>
      <c r="C3" s="5" t="s">
        <v>3</v>
      </c>
      <c r="D3" s="6" t="s">
        <v>4</v>
      </c>
      <c r="E3" s="5" t="s">
        <v>5</v>
      </c>
      <c r="F3" s="5" t="s">
        <v>6</v>
      </c>
      <c r="G3" s="5" t="s">
        <v>7</v>
      </c>
      <c r="H3" s="6" t="s">
        <v>8</v>
      </c>
      <c r="I3" s="17" t="s">
        <v>9</v>
      </c>
      <c r="J3" s="17" t="s">
        <v>9</v>
      </c>
      <c r="K3" s="17" t="s">
        <v>9</v>
      </c>
      <c r="L3" s="17" t="s">
        <v>9</v>
      </c>
    </row>
    <row r="4" spans="1:12" s="25" customFormat="1" ht="30" customHeight="1">
      <c r="A4" s="7">
        <v>1</v>
      </c>
      <c r="B4" s="8" t="s">
        <v>10</v>
      </c>
      <c r="C4" s="9" t="s">
        <v>11</v>
      </c>
      <c r="D4" s="8" t="s">
        <v>12</v>
      </c>
      <c r="E4" s="9" t="s">
        <v>13</v>
      </c>
      <c r="F4" s="9">
        <v>1</v>
      </c>
      <c r="G4" s="9">
        <v>2003.01</v>
      </c>
      <c r="H4" s="8" t="s">
        <v>14</v>
      </c>
      <c r="I4" s="18" t="str">
        <f>_xlfn.DISPIMG("ID_1788F1D2C77041C591277DB438EA3FA2",1)</f>
        <v>=DISPIMG("ID_1788F1D2C77041C591277DB438EA3FA2",1)</v>
      </c>
      <c r="J4" s="19" t="str">
        <f>_xlfn.DISPIMG("ID_4261950C8F9C4C278C283B0DBA036E40",1)</f>
        <v>=DISPIMG("ID_4261950C8F9C4C278C283B0DBA036E40",1)</v>
      </c>
      <c r="K4" s="18"/>
      <c r="L4" s="19"/>
    </row>
    <row r="5" spans="1:12" s="25" customFormat="1" ht="35.1" customHeight="1">
      <c r="A5" s="7">
        <v>2</v>
      </c>
      <c r="B5" s="8" t="s">
        <v>10</v>
      </c>
      <c r="C5" s="9" t="s">
        <v>11</v>
      </c>
      <c r="D5" s="8" t="s">
        <v>12</v>
      </c>
      <c r="E5" s="9" t="s">
        <v>13</v>
      </c>
      <c r="F5" s="9">
        <v>1</v>
      </c>
      <c r="G5" s="9">
        <v>2003.01</v>
      </c>
      <c r="H5" s="8" t="s">
        <v>14</v>
      </c>
      <c r="I5" s="18" t="str">
        <f>_xlfn.DISPIMG("ID_1788F1D2C77041C591277DB438EA3FA2",1)</f>
        <v>=DISPIMG("ID_1788F1D2C77041C591277DB438EA3FA2",1)</v>
      </c>
      <c r="J5" s="19" t="str">
        <f>_xlfn.DISPIMG("ID_4261950C8F9C4C278C283B0DBA036E40",1)</f>
        <v>=DISPIMG("ID_4261950C8F9C4C278C283B0DBA036E40",1)</v>
      </c>
      <c r="K5" s="18"/>
      <c r="L5" s="19"/>
    </row>
    <row r="6" spans="1:12" s="25" customFormat="1" ht="35.1" customHeight="1">
      <c r="A6" s="7">
        <v>3</v>
      </c>
      <c r="B6" s="8" t="s">
        <v>15</v>
      </c>
      <c r="C6" s="9" t="s">
        <v>16</v>
      </c>
      <c r="D6" s="8"/>
      <c r="E6" s="9" t="s">
        <v>13</v>
      </c>
      <c r="F6" s="9">
        <v>1</v>
      </c>
      <c r="G6" s="9"/>
      <c r="H6" s="8" t="s">
        <v>17</v>
      </c>
      <c r="I6" s="28" t="s">
        <v>45</v>
      </c>
      <c r="J6" s="19"/>
      <c r="K6" s="18"/>
      <c r="L6" s="19"/>
    </row>
    <row r="7" spans="1:12" s="25" customFormat="1" ht="39.950000000000003" customHeight="1">
      <c r="A7" s="7">
        <v>4</v>
      </c>
      <c r="B7" s="8" t="s">
        <v>18</v>
      </c>
      <c r="C7" s="9" t="s">
        <v>19</v>
      </c>
      <c r="D7" s="8" t="s">
        <v>20</v>
      </c>
      <c r="E7" s="9" t="s">
        <v>21</v>
      </c>
      <c r="F7" s="9">
        <v>5</v>
      </c>
      <c r="G7" s="9">
        <v>2003.3</v>
      </c>
      <c r="H7" s="8" t="s">
        <v>22</v>
      </c>
      <c r="I7" s="18" t="str">
        <f>_xlfn.DISPIMG("ID_3F0BAA7350994764B353393D606FCF13",1)</f>
        <v>=DISPIMG("ID_3F0BAA7350994764B353393D606FCF13",1)</v>
      </c>
      <c r="J7" s="19" t="str">
        <f>_xlfn.DISPIMG("ID_FB28C9B9E3A9465C9ABF430E9FEC9AFF",1)</f>
        <v>=DISPIMG("ID_FB28C9B9E3A9465C9ABF430E9FEC9AFF",1)</v>
      </c>
      <c r="K7" s="19"/>
      <c r="L7" s="19"/>
    </row>
    <row r="8" spans="1:12" s="25" customFormat="1" ht="30" customHeight="1">
      <c r="A8" s="7">
        <v>5</v>
      </c>
      <c r="B8" s="8" t="s">
        <v>23</v>
      </c>
      <c r="C8" s="9"/>
      <c r="D8" s="8" t="s">
        <v>24</v>
      </c>
      <c r="E8" s="9" t="s">
        <v>21</v>
      </c>
      <c r="F8" s="9">
        <v>9</v>
      </c>
      <c r="G8" s="9">
        <v>2003.3</v>
      </c>
      <c r="H8" s="8" t="s">
        <v>25</v>
      </c>
      <c r="I8" s="18" t="str">
        <f>_xlfn.DISPIMG("ID_4A0A2402F4084BCBB98E8DFBC06EDF47",1)</f>
        <v>=DISPIMG("ID_4A0A2402F4084BCBB98E8DFBC06EDF47",1)</v>
      </c>
      <c r="J8" s="19" t="str">
        <f>_xlfn.DISPIMG("ID_4D44134117444753BACBE8816193AE38",1)</f>
        <v>=DISPIMG("ID_4D44134117444753BACBE8816193AE38",1)</v>
      </c>
      <c r="K8" s="19"/>
      <c r="L8" s="19"/>
    </row>
    <row r="9" spans="1:12" s="25" customFormat="1" ht="30" customHeight="1">
      <c r="A9" s="7">
        <v>6</v>
      </c>
      <c r="B9" s="8" t="s">
        <v>26</v>
      </c>
      <c r="C9" s="9"/>
      <c r="D9" s="8" t="s">
        <v>24</v>
      </c>
      <c r="E9" s="9" t="s">
        <v>27</v>
      </c>
      <c r="F9" s="9">
        <v>1</v>
      </c>
      <c r="G9" s="9">
        <v>2002.5</v>
      </c>
      <c r="H9" s="8" t="s">
        <v>28</v>
      </c>
      <c r="I9" s="18" t="str">
        <f>_xlfn.DISPIMG("ID_D492B93EA6A640E598D83382DBA9E3AD",1)</f>
        <v>=DISPIMG("ID_D492B93EA6A640E598D83382DBA9E3AD",1)</v>
      </c>
      <c r="J9" s="19" t="str">
        <f>_xlfn.DISPIMG("ID_96059D856C014C849D3CD36E827CCCBF",1)</f>
        <v>=DISPIMG("ID_96059D856C014C849D3CD36E827CCCBF",1)</v>
      </c>
      <c r="K9" s="19"/>
      <c r="L9" s="19"/>
    </row>
    <row r="10" spans="1:12" s="25" customFormat="1" ht="30" customHeight="1">
      <c r="A10" s="7">
        <v>7</v>
      </c>
      <c r="B10" s="8" t="s">
        <v>26</v>
      </c>
      <c r="C10" s="9"/>
      <c r="D10" s="8" t="s">
        <v>24</v>
      </c>
      <c r="E10" s="9" t="s">
        <v>21</v>
      </c>
      <c r="F10" s="9">
        <v>3</v>
      </c>
      <c r="G10" s="9">
        <v>2003.3</v>
      </c>
      <c r="H10" s="8" t="s">
        <v>29</v>
      </c>
      <c r="I10" s="18" t="str">
        <f>_xlfn.DISPIMG("ID_3AB7441A3FB742C2A23F7481BA798B2F",1)</f>
        <v>=DISPIMG("ID_3AB7441A3FB742C2A23F7481BA798B2F",1)</v>
      </c>
      <c r="J10" s="19" t="str">
        <f>_xlfn.DISPIMG("ID_EE4A04A09EB64EFBA46CEC3B51173AC6",1)</f>
        <v>=DISPIMG("ID_EE4A04A09EB64EFBA46CEC3B51173AC6",1)</v>
      </c>
      <c r="K10" s="18" t="str">
        <f>_xlfn.DISPIMG("ID_7D909E6365FC4B5F94B20671458F83DB",1)</f>
        <v>=DISPIMG("ID_7D909E6365FC4B5F94B20671458F83DB",1)</v>
      </c>
      <c r="L10" s="19" t="str">
        <f>_xlfn.DISPIMG("ID_167A148900FB48C9BC6E8071B1B77E83",1)</f>
        <v>=DISPIMG("ID_167A148900FB48C9BC6E8071B1B77E83",1)</v>
      </c>
    </row>
    <row r="11" spans="1:12" s="25" customFormat="1" ht="30" customHeight="1">
      <c r="A11" s="7">
        <v>8</v>
      </c>
      <c r="B11" s="8" t="s">
        <v>26</v>
      </c>
      <c r="C11" s="9"/>
      <c r="D11" s="8" t="s">
        <v>24</v>
      </c>
      <c r="E11" s="9" t="s">
        <v>21</v>
      </c>
      <c r="F11" s="9">
        <v>8</v>
      </c>
      <c r="G11" s="9">
        <v>2003.3</v>
      </c>
      <c r="H11" s="8" t="s">
        <v>30</v>
      </c>
      <c r="I11" s="18" t="str">
        <f>_xlfn.DISPIMG("ID_DED53946FB3F4706A1EE625628155B23",1)</f>
        <v>=DISPIMG("ID_DED53946FB3F4706A1EE625628155B23",1)</v>
      </c>
      <c r="J11" s="19" t="str">
        <f>_xlfn.DISPIMG("ID_AC00681214B94C66BABA5FA861C99793",1)</f>
        <v>=DISPIMG("ID_AC00681214B94C66BABA5FA861C99793",1)</v>
      </c>
      <c r="K11" s="18"/>
      <c r="L11" s="19"/>
    </row>
    <row r="12" spans="1:12" s="25" customFormat="1" ht="30" customHeight="1">
      <c r="A12" s="7">
        <v>9</v>
      </c>
      <c r="B12" s="8" t="s">
        <v>26</v>
      </c>
      <c r="C12" s="9"/>
      <c r="D12" s="8" t="s">
        <v>24</v>
      </c>
      <c r="E12" s="9" t="s">
        <v>21</v>
      </c>
      <c r="F12" s="9">
        <v>11</v>
      </c>
      <c r="G12" s="9">
        <v>2003.3</v>
      </c>
      <c r="H12" s="8" t="s">
        <v>31</v>
      </c>
      <c r="I12" s="18" t="str">
        <f>_xlfn.DISPIMG("ID_E974CB3264694A25ADCEA7B0A9E51260",1)</f>
        <v>=DISPIMG("ID_E974CB3264694A25ADCEA7B0A9E51260",1)</v>
      </c>
      <c r="J12" s="19" t="str">
        <f>_xlfn.DISPIMG("ID_5D7F7ABE14D74D578E7D3D3F75C8BD9C",1)</f>
        <v>=DISPIMG("ID_5D7F7ABE14D74D578E7D3D3F75C8BD9C",1)</v>
      </c>
      <c r="K12" s="19" t="str">
        <f>_xlfn.DISPIMG("ID_96B91ED939F24A148C26E292F80CD669",1)</f>
        <v>=DISPIMG("ID_96B91ED939F24A148C26E292F80CD669",1)</v>
      </c>
      <c r="L12" s="19"/>
    </row>
    <row r="13" spans="1:12" s="25" customFormat="1" ht="30" customHeight="1">
      <c r="A13" s="7">
        <v>10</v>
      </c>
      <c r="B13" s="8" t="s">
        <v>26</v>
      </c>
      <c r="C13" s="9"/>
      <c r="D13" s="8" t="s">
        <v>24</v>
      </c>
      <c r="E13" s="9" t="s">
        <v>21</v>
      </c>
      <c r="F13" s="9">
        <v>7</v>
      </c>
      <c r="G13" s="9">
        <v>2003.3</v>
      </c>
      <c r="H13" s="8" t="s">
        <v>32</v>
      </c>
      <c r="I13" s="18" t="str">
        <f>_xlfn.DISPIMG("ID_9FA54C1EE5854D97A0DC16DE280D5F0C",1)</f>
        <v>=DISPIMG("ID_9FA54C1EE5854D97A0DC16DE280D5F0C",1)</v>
      </c>
      <c r="J13" s="19" t="str">
        <f>_xlfn.DISPIMG("ID_FD47DE27DD894A078A30D3C0558D7ECC",1)</f>
        <v>=DISPIMG("ID_FD47DE27DD894A078A30D3C0558D7ECC",1)</v>
      </c>
      <c r="K13" s="19"/>
      <c r="L13" s="19"/>
    </row>
    <row r="14" spans="1:12" s="25" customFormat="1" ht="30" customHeight="1">
      <c r="A14" s="7">
        <v>11</v>
      </c>
      <c r="B14" s="8" t="s">
        <v>26</v>
      </c>
      <c r="C14" s="9"/>
      <c r="D14" s="8" t="s">
        <v>24</v>
      </c>
      <c r="E14" s="9" t="s">
        <v>21</v>
      </c>
      <c r="F14" s="9">
        <v>6</v>
      </c>
      <c r="G14" s="9">
        <v>2000.3</v>
      </c>
      <c r="H14" s="8" t="s">
        <v>33</v>
      </c>
      <c r="I14" s="18" t="str">
        <f>_xlfn.DISPIMG("ID_3CD848DEEEF74BC6B4BE98054F4BA056",1)</f>
        <v>=DISPIMG("ID_3CD848DEEEF74BC6B4BE98054F4BA056",1)</v>
      </c>
      <c r="J14" s="19"/>
      <c r="K14" s="19"/>
      <c r="L14" s="19"/>
    </row>
    <row r="15" spans="1:12" s="25" customFormat="1" ht="30" customHeight="1">
      <c r="A15" s="7">
        <v>12</v>
      </c>
      <c r="B15" s="8" t="s">
        <v>26</v>
      </c>
      <c r="C15" s="9"/>
      <c r="D15" s="8" t="s">
        <v>24</v>
      </c>
      <c r="E15" s="9" t="s">
        <v>21</v>
      </c>
      <c r="F15" s="9">
        <v>4</v>
      </c>
      <c r="G15" s="10">
        <v>1996.1</v>
      </c>
      <c r="H15" s="8" t="s">
        <v>34</v>
      </c>
      <c r="I15" s="18" t="str">
        <f>_xlfn.DISPIMG("ID_D5D5760A6CC64F12A7D4C76872987DDF",1)</f>
        <v>=DISPIMG("ID_D5D5760A6CC64F12A7D4C76872987DDF",1)</v>
      </c>
      <c r="J15" s="19" t="str">
        <f>_xlfn.DISPIMG("ID_B8B0B4C0577742DCAC00BE92F7223BFD",1)</f>
        <v>=DISPIMG("ID_B8B0B4C0577742DCAC00BE92F7223BFD",1)</v>
      </c>
      <c r="K15" s="19"/>
      <c r="L15" s="19"/>
    </row>
    <row r="16" spans="1:12" s="25" customFormat="1" ht="30" customHeight="1">
      <c r="A16" s="7">
        <v>13</v>
      </c>
      <c r="B16" s="8" t="s">
        <v>26</v>
      </c>
      <c r="C16" s="9"/>
      <c r="D16" s="8" t="s">
        <v>24</v>
      </c>
      <c r="E16" s="9" t="s">
        <v>21</v>
      </c>
      <c r="F16" s="9">
        <v>2</v>
      </c>
      <c r="G16" s="10">
        <v>1996.1</v>
      </c>
      <c r="H16" s="8" t="s">
        <v>35</v>
      </c>
      <c r="I16" s="18" t="str">
        <f>_xlfn.DISPIMG("ID_CC596510EEA74DEB8968089364ACF397",1)</f>
        <v>=DISPIMG("ID_CC596510EEA74DEB8968089364ACF397",1)</v>
      </c>
      <c r="J16" s="19"/>
      <c r="K16" s="19"/>
      <c r="L16" s="19"/>
    </row>
    <row r="17" spans="1:12" s="25" customFormat="1" ht="30" customHeight="1">
      <c r="A17" s="7">
        <v>14</v>
      </c>
      <c r="B17" s="8" t="s">
        <v>26</v>
      </c>
      <c r="C17" s="9"/>
      <c r="D17" s="8" t="s">
        <v>24</v>
      </c>
      <c r="E17" s="9" t="s">
        <v>21</v>
      </c>
      <c r="F17" s="9">
        <v>3</v>
      </c>
      <c r="G17" s="9">
        <v>2003.3</v>
      </c>
      <c r="H17" s="8" t="s">
        <v>36</v>
      </c>
      <c r="I17" s="18" t="str">
        <f>_xlfn.DISPIMG("ID_B37D57EA74E34CF099B8A92EDF5AC70F",1)</f>
        <v>=DISPIMG("ID_B37D57EA74E34CF099B8A92EDF5AC70F",1)</v>
      </c>
      <c r="J17" s="19" t="str">
        <f>_xlfn.DISPIMG("ID_BDE211B4E5DA4A9AB12D614ACD364A63",1)</f>
        <v>=DISPIMG("ID_BDE211B4E5DA4A9AB12D614ACD364A63",1)</v>
      </c>
      <c r="K17" s="19"/>
      <c r="L17" s="19"/>
    </row>
    <row r="18" spans="1:12" s="25" customFormat="1" ht="45" customHeight="1">
      <c r="A18" s="7">
        <v>15</v>
      </c>
      <c r="B18" s="8" t="s">
        <v>26</v>
      </c>
      <c r="C18" s="9"/>
      <c r="D18" s="8" t="s">
        <v>37</v>
      </c>
      <c r="E18" s="9" t="s">
        <v>21</v>
      </c>
      <c r="F18" s="9">
        <v>1</v>
      </c>
      <c r="G18" s="9">
        <v>1998.9</v>
      </c>
      <c r="H18" s="8" t="s">
        <v>38</v>
      </c>
      <c r="I18" s="18" t="str">
        <f>_xlfn.DISPIMG("ID_1A0909F0EF09414097E51FA54BE50854",1)</f>
        <v>=DISPIMG("ID_1A0909F0EF09414097E51FA54BE50854",1)</v>
      </c>
      <c r="J18" s="19" t="str">
        <f>_xlfn.DISPIMG("ID_9D0C37E46B374F0DB6357236A14C8BD7",1)</f>
        <v>=DISPIMG("ID_9D0C37E46B374F0DB6357236A14C8BD7",1)</v>
      </c>
      <c r="K18" s="19"/>
      <c r="L18" s="19"/>
    </row>
    <row r="19" spans="1:12" s="25" customFormat="1" ht="35.1" customHeight="1">
      <c r="A19" s="7">
        <v>16</v>
      </c>
      <c r="B19" s="11" t="s">
        <v>39</v>
      </c>
      <c r="C19" s="12" t="s">
        <v>40</v>
      </c>
      <c r="D19" s="11" t="s">
        <v>41</v>
      </c>
      <c r="E19" s="12" t="s">
        <v>21</v>
      </c>
      <c r="F19" s="12">
        <v>1</v>
      </c>
      <c r="G19" s="12"/>
      <c r="H19" s="11" t="s">
        <v>42</v>
      </c>
      <c r="I19" s="20" t="str">
        <f>_xlfn.DISPIMG("ID_1929873B27514839AFBF8953C0EED8DA",1)</f>
        <v>=DISPIMG("ID_1929873B27514839AFBF8953C0EED8DA",1)</v>
      </c>
      <c r="J19" s="20" t="str">
        <f>_xlfn.DISPIMG("ID_591652DCE89C43A8B4602D87C6EBF02B",1)</f>
        <v>=DISPIMG("ID_591652DCE89C43A8B4602D87C6EBF02B",1)</v>
      </c>
      <c r="K19" s="21"/>
      <c r="L19" s="20"/>
    </row>
    <row r="20" spans="1:12" s="2" customFormat="1" ht="105.75" customHeight="1">
      <c r="A20" s="7">
        <v>17</v>
      </c>
      <c r="B20" s="26" t="s">
        <v>47</v>
      </c>
      <c r="C20" s="14"/>
      <c r="D20" s="15"/>
      <c r="E20" s="13"/>
      <c r="F20" s="13"/>
      <c r="G20" s="16"/>
      <c r="H20" s="27" t="s">
        <v>46</v>
      </c>
      <c r="I20" s="24" t="s">
        <v>43</v>
      </c>
      <c r="J20" s="22"/>
      <c r="K20" s="22"/>
      <c r="L20" s="23"/>
    </row>
  </sheetData>
  <mergeCells count="2">
    <mergeCell ref="A1:C1"/>
    <mergeCell ref="B2:H2"/>
  </mergeCells>
  <phoneticPr fontId="8" type="noConversion"/>
  <pageMargins left="0.75" right="0.75" top="0.68" bottom="0.32" header="0.34" footer="0.19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供电及设备二次配电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JCYY_ZHANGXB</dc:creator>
  <cp:lastModifiedBy>JCYY</cp:lastModifiedBy>
  <cp:lastPrinted>2024-02-20T08:32:00Z</cp:lastPrinted>
  <dcterms:created xsi:type="dcterms:W3CDTF">2024-02-19T02:55:00Z</dcterms:created>
  <dcterms:modified xsi:type="dcterms:W3CDTF">2024-04-18T08:48:40Z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AC1EF10D656543419EFC3B4734540FC0_12</vt:lpwstr>
  </property>
</Properties>
</file>